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<sst xmlns="http://schemas.openxmlformats.org/spreadsheetml/2006/main" count="79" uniqueCount="52">
  <si>
    <t>Sprint-based software development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</si>
  <si>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</si>
  <si>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</si>
  <si>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</si>
  <si>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</si>
  <si>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</si>
  <si>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</si>
  <si>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</si>
  <si>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</si>
  <si>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</si>
  <si>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</si>
  <si>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Sprint 0</t>
  </si>
  <si>
    <t>1.1</t>
  </si>
  <si>
    <t>Backlog and architecture</t>
  </si>
  <si>
    <t>1.2</t>
  </si>
  <si>
    <t>Environments and CI</t>
  </si>
  <si>
    <t>2</t>
  </si>
  <si>
    <t>Sprint 1</t>
  </si>
  <si>
    <t>2.1</t>
  </si>
  <si>
    <t>Sprint planning</t>
  </si>
  <si>
    <t>2.2</t>
  </si>
  <si>
    <t>Development and testing</t>
  </si>
  <si>
    <t>2.3</t>
  </si>
  <si>
    <t>Review and retrospective</t>
  </si>
  <si>
    <t>3</t>
  </si>
  <si>
    <t>Sprint 2</t>
  </si>
  <si>
    <t>3.1</t>
  </si>
  <si>
    <t>3.2</t>
  </si>
  <si>
    <t>3.3</t>
  </si>
  <si>
    <t>4</t>
  </si>
  <si>
    <t>Sprint 3</t>
  </si>
  <si>
    <t>4.1</t>
  </si>
  <si>
    <t>4.2</t>
  </si>
  <si>
    <t>4.3</t>
  </si>
  <si>
    <t>5</t>
  </si>
  <si>
    <t>Sprint 4</t>
  </si>
  <si>
    <t>5.1</t>
  </si>
  <si>
    <t>5.2</t>
  </si>
  <si>
    <t>5.3</t>
  </si>
  <si>
    <t>6</t>
  </si>
  <si>
    <t>Release</t>
  </si>
  <si>
    <t>6.1</t>
  </si>
  <si>
    <t>Hardening and regression testing</t>
  </si>
  <si>
    <t>6.2</t>
  </si>
  <si>
    <t>Production release</t>
  </si>
  <si>
    <t>6.3</t>
  </si>
  <si>
    <t>Post-release support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</si>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</sst>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9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0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0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</row>
    <row r="5" spans="1:20" x14ac:dyDescent="0.25">
      <c r="A5" s="8" t="s">
        <v>10</v>
      </c>
      <c r="B5" s="9" t="s">
        <v>11</v>
      </c>
      <c r="C5" s="10">
        <f>MIN(C6,C7)</f>
        <v>46328</v>
      </c>
      <c r="D5" s="8">
        <f>NETWORKDAYS(C5,E5)</f>
        <v>8</v>
      </c>
      <c r="E5" s="10">
        <f>MAX(E6,E7)</f>
        <v>46337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x14ac:dyDescent="0.25">
      <c r="A8" s="8" t="s">
        <v>16</v>
      </c>
      <c r="B8" s="9" t="s">
        <v>17</v>
      </c>
      <c r="C8" s="10">
        <f>MIN(C9,C10,C11)</f>
        <v>46338</v>
      </c>
      <c r="D8" s="8">
        <f>NETWORKDAYS(C8,E8)</f>
        <v>10</v>
      </c>
      <c r="E8" s="10">
        <f>MAX(E9,E10,E11)</f>
        <v>46351</v>
      </c>
      <c r="F8" s="8"/>
      <c r="G8" s="11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x14ac:dyDescent="0.25">
      <c r="A9" s="13" t="s">
        <v>18</v>
      </c>
      <c r="B9" s="14" t="s">
        <v>19</v>
      </c>
      <c r="C9" s="15">
        <f>MAX(WORKDAY($C$2-1,1),WORKDAY(E7,1))</f>
        <v>46338</v>
      </c>
      <c r="D9" s="13">
        <v>1</v>
      </c>
      <c r="E9" s="15">
        <f>WORKDAY(C9,D9-1)</f>
        <v>46338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25">
      <c r="A10" s="13" t="s">
        <v>20</v>
      </c>
      <c r="B10" s="14" t="s">
        <v>21</v>
      </c>
      <c r="C10" s="15">
        <f>MAX(WORKDAY($C$2-1,1),WORKDAY(E9,1))</f>
        <v>46339</v>
      </c>
      <c r="D10" s="13">
        <v>8</v>
      </c>
      <c r="E10" s="15">
        <f>WORKDAY(C10,D10-1)</f>
        <v>46350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25">
      <c r="A11" s="13" t="s">
        <v>22</v>
      </c>
      <c r="B11" s="14" t="s">
        <v>23</v>
      </c>
      <c r="C11" s="15">
        <f>MAX(WORKDAY($C$2-1,1),WORKDAY(E10,1))</f>
        <v>46351</v>
      </c>
      <c r="D11" s="13">
        <v>1</v>
      </c>
      <c r="E11" s="15">
        <f>WORKDAY(C11,D11-1)</f>
        <v>46351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25">
      <c r="A12" s="8" t="s">
        <v>24</v>
      </c>
      <c r="B12" s="9" t="s">
        <v>25</v>
      </c>
      <c r="C12" s="10">
        <f>MIN(C13,C14,C15)</f>
        <v>46352</v>
      </c>
      <c r="D12" s="8">
        <f>NETWORKDAYS(C12,E12)</f>
        <v>10</v>
      </c>
      <c r="E12" s="10">
        <f>MAX(E13,E14,E15)</f>
        <v>46365</v>
      </c>
      <c r="F12" s="8"/>
      <c r="G12" s="11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25">
      <c r="A13" s="13" t="s">
        <v>26</v>
      </c>
      <c r="B13" s="14" t="s">
        <v>19</v>
      </c>
      <c r="C13" s="15">
        <f>MAX(WORKDAY($C$2-1,1),WORKDAY(E11,1))</f>
        <v>46352</v>
      </c>
      <c r="D13" s="13">
        <v>1</v>
      </c>
      <c r="E13" s="15">
        <f>WORKDAY(C13,D13-1)</f>
        <v>46352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25">
      <c r="A14" s="13" t="s">
        <v>27</v>
      </c>
      <c r="B14" s="14" t="s">
        <v>21</v>
      </c>
      <c r="C14" s="15">
        <f>MAX(WORKDAY($C$2-1,1),WORKDAY(E13,1))</f>
        <v>46353</v>
      </c>
      <c r="D14" s="13">
        <v>8</v>
      </c>
      <c r="E14" s="15">
        <f>WORKDAY(C14,D14-1)</f>
        <v>46364</v>
      </c>
      <c r="F14" s="13" t="s">
        <v>26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25">
      <c r="A15" s="13" t="s">
        <v>28</v>
      </c>
      <c r="B15" s="14" t="s">
        <v>23</v>
      </c>
      <c r="C15" s="15">
        <f>MAX(WORKDAY($C$2-1,1),WORKDAY(E14,1))</f>
        <v>46365</v>
      </c>
      <c r="D15" s="13">
        <v>1</v>
      </c>
      <c r="E15" s="15">
        <f>WORKDAY(C15,D15-1)</f>
        <v>46365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25">
      <c r="A16" s="8" t="s">
        <v>29</v>
      </c>
      <c r="B16" s="9" t="s">
        <v>30</v>
      </c>
      <c r="C16" s="10">
        <f>MIN(C17,C18,C19)</f>
        <v>46366</v>
      </c>
      <c r="D16" s="8">
        <f>NETWORKDAYS(C16,E16)</f>
        <v>10</v>
      </c>
      <c r="E16" s="10">
        <f>MAX(E17,E18,E19)</f>
        <v>46379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25">
      <c r="A17" s="13" t="s">
        <v>31</v>
      </c>
      <c r="B17" s="14" t="s">
        <v>19</v>
      </c>
      <c r="C17" s="15">
        <f>MAX(WORKDAY($C$2-1,1),WORKDAY(E15,1))</f>
        <v>46366</v>
      </c>
      <c r="D17" s="13">
        <v>1</v>
      </c>
      <c r="E17" s="15">
        <f>WORKDAY(C17,D17-1)</f>
        <v>46366</v>
      </c>
      <c r="F17" s="13" t="s">
        <v>28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25">
      <c r="A18" s="13" t="s">
        <v>32</v>
      </c>
      <c r="B18" s="14" t="s">
        <v>21</v>
      </c>
      <c r="C18" s="15">
        <f>MAX(WORKDAY($C$2-1,1),WORKDAY(E17,1))</f>
        <v>46367</v>
      </c>
      <c r="D18" s="13">
        <v>8</v>
      </c>
      <c r="E18" s="15">
        <f>WORKDAY(C18,D18-1)</f>
        <v>46378</v>
      </c>
      <c r="F18" s="13" t="s">
        <v>31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25">
      <c r="A19" s="13" t="s">
        <v>33</v>
      </c>
      <c r="B19" s="14" t="s">
        <v>23</v>
      </c>
      <c r="C19" s="15">
        <f>MAX(WORKDAY($C$2-1,1),WORKDAY(E18,1))</f>
        <v>46379</v>
      </c>
      <c r="D19" s="13">
        <v>1</v>
      </c>
      <c r="E19" s="15">
        <f>WORKDAY(C19,D19-1)</f>
        <v>46379</v>
      </c>
      <c r="F19" s="13" t="s">
        <v>32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25">
      <c r="A20" s="8" t="s">
        <v>34</v>
      </c>
      <c r="B20" s="9" t="s">
        <v>35</v>
      </c>
      <c r="C20" s="10">
        <f>MIN(C21,C22,C23)</f>
        <v>46380</v>
      </c>
      <c r="D20" s="8">
        <f>NETWORKDAYS(C20,E20)</f>
        <v>10</v>
      </c>
      <c r="E20" s="10">
        <f>MAX(E21,E22,E23)</f>
        <v>46393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25">
      <c r="A21" s="13" t="s">
        <v>36</v>
      </c>
      <c r="B21" s="14" t="s">
        <v>19</v>
      </c>
      <c r="C21" s="15">
        <f>MAX(WORKDAY($C$2-1,1),WORKDAY(E19,1))</f>
        <v>46380</v>
      </c>
      <c r="D21" s="13">
        <v>1</v>
      </c>
      <c r="E21" s="15">
        <f>WORKDAY(C21,D21-1)</f>
        <v>46380</v>
      </c>
      <c r="F21" s="13" t="s">
        <v>33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25">
      <c r="A22" s="13" t="s">
        <v>37</v>
      </c>
      <c r="B22" s="14" t="s">
        <v>21</v>
      </c>
      <c r="C22" s="15">
        <f>MAX(WORKDAY($C$2-1,1),WORKDAY(E21,1))</f>
        <v>46381</v>
      </c>
      <c r="D22" s="13">
        <v>8</v>
      </c>
      <c r="E22" s="15">
        <f>WORKDAY(C22,D22-1)</f>
        <v>46392</v>
      </c>
      <c r="F22" s="13" t="s">
        <v>36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25">
      <c r="A23" s="13" t="s">
        <v>38</v>
      </c>
      <c r="B23" s="14" t="s">
        <v>23</v>
      </c>
      <c r="C23" s="15">
        <f>MAX(WORKDAY($C$2-1,1),WORKDAY(E22,1))</f>
        <v>46393</v>
      </c>
      <c r="D23" s="13">
        <v>1</v>
      </c>
      <c r="E23" s="15">
        <f>WORKDAY(C23,D23-1)</f>
        <v>46393</v>
      </c>
      <c r="F23" s="13" t="s">
        <v>37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25">
      <c r="A24" s="8" t="s">
        <v>39</v>
      </c>
      <c r="B24" s="9" t="s">
        <v>40</v>
      </c>
      <c r="C24" s="10">
        <f>MIN(C25,C26,C27)</f>
        <v>46394</v>
      </c>
      <c r="D24" s="8">
        <f>NETWORKDAYS(C24,E24)</f>
        <v>10</v>
      </c>
      <c r="E24" s="10">
        <f>MAX(E25,E26,E27)</f>
        <v>46407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25">
      <c r="A25" s="13" t="s">
        <v>41</v>
      </c>
      <c r="B25" s="14" t="s">
        <v>42</v>
      </c>
      <c r="C25" s="15">
        <f>MAX(WORKDAY($C$2-1,1),WORKDAY(E23,1))</f>
        <v>46394</v>
      </c>
      <c r="D25" s="13">
        <v>5</v>
      </c>
      <c r="E25" s="15">
        <f>WORKDAY(C25,D25-1)</f>
        <v>46400</v>
      </c>
      <c r="F25" s="13" t="s">
        <v>38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25">
      <c r="A26" s="13" t="s">
        <v>43</v>
      </c>
      <c r="B26" s="14" t="s">
        <v>44</v>
      </c>
      <c r="C26" s="15">
        <f>MAX(WORKDAY($C$2-1,1),E25)</f>
        <v>46400</v>
      </c>
      <c r="D26" s="13">
        <v>0</v>
      </c>
      <c r="E26" s="15">
        <f>C26</f>
        <v>46400</v>
      </c>
      <c r="F26" s="13" t="s">
        <v>41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25">
      <c r="A27" s="13" t="s">
        <v>45</v>
      </c>
      <c r="B27" s="14" t="s">
        <v>46</v>
      </c>
      <c r="C27" s="15">
        <f>MAX(WORKDAY($C$2-1,1),WORKDAY(E26,1))</f>
        <v>46401</v>
      </c>
      <c r="D27" s="13">
        <v>5</v>
      </c>
      <c r="E27" s="15">
        <f>WORKDAY(C27,D27-1)</f>
        <v>46407</v>
      </c>
      <c r="F27" s="13" t="s">
        <v>43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</sheetData>
  <mergeCells count="2">
    <mergeCell ref="A1:G1"/>
    <mergeCell ref="A3:G3"/>
  </mergeCells>
  <conditionalFormatting sqref="H5:T27">
    <cfRule type="expression" dxfId="0" priority="1">
      <formula>AND($D5=0,$C5&gt;=H$4,$C5&lt;H$4+7)</formula>
    </cfRule>
  </conditionalFormatting>
  <conditionalFormatting sqref="H5:T5">
    <cfRule type="expression" dxfId="1" priority="2">
      <formula>AND($C5&lt;=H$4+4,$E5&gt;=H$4)</formula>
    </cfRule>
  </conditionalFormatting>
  <conditionalFormatting sqref="H8:T8">
    <cfRule type="expression" dxfId="2" priority="2">
      <formula>AND($C8&lt;=H$4+4,$E8&gt;=H$4)</formula>
    </cfRule>
  </conditionalFormatting>
  <conditionalFormatting sqref="H12:T12">
    <cfRule type="expression" dxfId="3" priority="2">
      <formula>AND($C12&lt;=H$4+4,$E12&gt;=H$4)</formula>
    </cfRule>
  </conditionalFormatting>
  <conditionalFormatting sqref="H16:T16">
    <cfRule type="expression" dxfId="4" priority="2">
      <formula>AND($C16&lt;=H$4+4,$E16&gt;=H$4)</formula>
    </cfRule>
  </conditionalFormatting>
  <conditionalFormatting sqref="H20:T20">
    <cfRule type="expression" dxfId="5" priority="2">
      <formula>AND($C20&lt;=H$4+4,$E20&gt;=H$4)</formula>
    </cfRule>
  </conditionalFormatting>
  <conditionalFormatting sqref="H24:T24">
    <cfRule type="expression" dxfId="6" priority="2">
      <formula>AND($C24&lt;=H$4+4,$E24&gt;=H$4)</formula>
    </cfRule>
  </conditionalFormatting>
  <conditionalFormatting sqref="H5:T27">
    <cfRule type="expression" dxfId="7" priority="3">
      <formula>AND($G5&gt;0,AND($C5&lt;=H$4+4,$E5&gt;=H$4),H$4&lt;$C5+($E5-$C5+1)*$G5)</formula>
    </cfRule>
    <cfRule type="expression" dxfId="8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Sprint-based software development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