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cciones" state="visible" r:id="rId5"/>
  </sheets>
  <calcPr calcId="171027"/>
</workbook>
</file>

<file path=xl/sharedStrings.xml><?xml version="1.0" encoding="utf-8"?>
<sst xmlns="http://schemas.openxmlformats.org/spreadsheetml/2006/main" count="77" uniqueCount="62">
  <si>
    <t>Reforma de vivienda</t>
  </si>
  <si>
    <t>Inicio del proyecto</t>
  </si>
  <si>
    <t>Plantilla gratuita de Planitude · planitude.app</t>
  </si>
  <si>
    <t>EDT</t>
  </si>
  <si>
    <t>Tarea</t>
  </si>
  <si>
    <t>Comienzo</t>
  </si>
  <si>
    <t>Duración (días laborables)</t>
  </si>
  <si>
    <t>Fin</t>
  </si>
  <si>
    <t>Predecesoras</t>
  </si>
  <si>
    <t>% completado</t>
  </si>
  <si>
    <t>1</t>
  </si>
  <si>
    <t>Proyecto</t>
  </si>
  <si>
    <t>1.1</t>
  </si>
  <si>
    <t>Medición del inmueble</t>
  </si>
  <si>
    <t>1.2</t>
  </si>
  <si>
    <t>Proyecto de interiorismo</t>
  </si>
  <si>
    <t>1.3</t>
  </si>
  <si>
    <t>Licencias y trámites</t>
  </si>
  <si>
    <t>1.4</t>
  </si>
  <si>
    <t>Presupuestos de empresas</t>
  </si>
  <si>
    <t>1.5</t>
  </si>
  <si>
    <t>Empresa elegida</t>
  </si>
  <si>
    <t>2</t>
  </si>
  <si>
    <t>Demolición</t>
  </si>
  <si>
    <t>2.1</t>
  </si>
  <si>
    <t>Preparación de la obra</t>
  </si>
  <si>
    <t>1.3; 1.5</t>
  </si>
  <si>
    <t>2.2</t>
  </si>
  <si>
    <t>Demolición y retirada</t>
  </si>
  <si>
    <t>2.3</t>
  </si>
  <si>
    <t>Retirada de escombros</t>
  </si>
  <si>
    <t>3</t>
  </si>
  <si>
    <t>Instalaciones</t>
  </si>
  <si>
    <t>3.1</t>
  </si>
  <si>
    <t>Fontanería</t>
  </si>
  <si>
    <t>3.2</t>
  </si>
  <si>
    <t>Instalación eléctrica</t>
  </si>
  <si>
    <t>3.3</t>
  </si>
  <si>
    <t>Soleras y enlucidos</t>
  </si>
  <si>
    <t>3.1; 3.2</t>
  </si>
  <si>
    <t>4</t>
  </si>
  <si>
    <t>Acabados</t>
  </si>
  <si>
    <t>4.1</t>
  </si>
  <si>
    <t>Suelos y alicatados</t>
  </si>
  <si>
    <t>4.2</t>
  </si>
  <si>
    <t>Puertas y ventanas</t>
  </si>
  <si>
    <t>4.3</t>
  </si>
  <si>
    <t>Pintura</t>
  </si>
  <si>
    <t>4.4</t>
  </si>
  <si>
    <t>Cocina y sanitarios</t>
  </si>
  <si>
    <t>5</t>
  </si>
  <si>
    <t>Entrega</t>
  </si>
  <si>
    <t>5.1</t>
  </si>
  <si>
    <t>Limpieza final</t>
  </si>
  <si>
    <t>4.3; 4.4; 4.2</t>
  </si>
  <si>
    <t>5.2</t>
  </si>
  <si>
    <t>Inspección final y entrega</t>
  </si>
  <si>
    <t>1. Escribe la fecha de inicio del proyecto en la celda C2: todas las fechas del plan se desplazan con ella.</t>
  </si>
  <si>
    <t>2. Cambia una duración en la columna D: la fecha de fin y las tareas que dependen de ella se recalculan, saltándose sábados y domingos.</t>
  </si>
  <si>
    <t>3. La columna Predecesoras indica los códigos EDT de las tareas de las que depende cada fila (SS = comienzo a comienzo, +10 = retraso en días laborables).</t>
  </si>
  <si>
    <t>4. Las barras de la derecha se dibujan con formato condicional, una columna por semana: azul para las tareas, oscuro para las fases, dorado para los hitos.</t>
  </si>
  <si>
    <t>5. Cuando añadas una fila, copia las fórmulas de la fila de arriba y actualiza las referencias a sus predecesoras.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</si>
</sst>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es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es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6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MIN(C6,C7,C8,C9,C10)</f>
        <v>46328</v>
      </c>
      <c r="D5" s="8">
        <f>NETWORKDAYS(C5,E5)</f>
        <v>27</v>
      </c>
      <c r="E5" s="10">
        <f>MAX(E6,E7,E8,E9,E10)</f>
        <v>46364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10</v>
      </c>
      <c r="E7" s="15">
        <f>WORKDAY(C7,D7-1)</f>
        <v>46343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46344</v>
      </c>
      <c r="D8" s="13">
        <v>15</v>
      </c>
      <c r="E8" s="15">
        <f>WORKDAY(C8,D8-1)</f>
        <v>46364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46344</v>
      </c>
      <c r="D9" s="13">
        <v>10</v>
      </c>
      <c r="E9" s="15">
        <f>WORKDAY(C9,D9-1)</f>
        <v>46357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MAX(WORKDAY($C$2-1,1),E9)</f>
        <v>46357</v>
      </c>
      <c r="D10" s="13">
        <v>0</v>
      </c>
      <c r="E10" s="15">
        <f>C10</f>
        <v>46357</v>
      </c>
      <c r="F10" s="13" t="s">
        <v>18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8" t="s">
        <v>22</v>
      </c>
      <c r="B11" s="9" t="s">
        <v>23</v>
      </c>
      <c r="C11" s="10">
        <f>MIN(C12,C13,C14)</f>
        <v>46365</v>
      </c>
      <c r="D11" s="8">
        <f>NETWORKDAYS(C11,E11)</f>
        <v>8</v>
      </c>
      <c r="E11" s="10">
        <f>MAX(E12,E13,E14)</f>
        <v>46374</v>
      </c>
      <c r="F11" s="8"/>
      <c r="G11" s="11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MAX(WORKDAY($C$2-1,1),WORKDAY(E8,1),WORKDAY(E10,1))</f>
        <v>46365</v>
      </c>
      <c r="D12" s="13">
        <v>1</v>
      </c>
      <c r="E12" s="15">
        <f>WORKDAY(C12,D12-1)</f>
        <v>46365</v>
      </c>
      <c r="F12" s="13" t="s">
        <v>26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27</v>
      </c>
      <c r="B13" s="14" t="s">
        <v>28</v>
      </c>
      <c r="C13" s="15">
        <f>MAX(WORKDAY($C$2-1,1),WORKDAY(E12,1))</f>
        <v>46366</v>
      </c>
      <c r="D13" s="13">
        <v>5</v>
      </c>
      <c r="E13" s="15">
        <f>WORKDAY(C13,D13-1)</f>
        <v>46372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29</v>
      </c>
      <c r="B14" s="14" t="s">
        <v>30</v>
      </c>
      <c r="C14" s="15">
        <f>MAX(WORKDAY($C$2-1,1),WORKDAY(E13,1))</f>
        <v>46373</v>
      </c>
      <c r="D14" s="13">
        <v>2</v>
      </c>
      <c r="E14" s="15">
        <f>WORKDAY(C14,D14-1)</f>
        <v>46374</v>
      </c>
      <c r="F14" s="13" t="s">
        <v>27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8" t="s">
        <v>31</v>
      </c>
      <c r="B15" s="9" t="s">
        <v>32</v>
      </c>
      <c r="C15" s="10">
        <f>MIN(C16,C17,C18)</f>
        <v>46377</v>
      </c>
      <c r="D15" s="8">
        <f>NETWORKDAYS(C15,E15)</f>
        <v>11</v>
      </c>
      <c r="E15" s="10">
        <f>MAX(E16,E17,E18)</f>
        <v>46391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13" t="s">
        <v>33</v>
      </c>
      <c r="B16" s="14" t="s">
        <v>34</v>
      </c>
      <c r="C16" s="15">
        <f>MAX(WORKDAY($C$2-1,1),WORKDAY(E14,1))</f>
        <v>46377</v>
      </c>
      <c r="D16" s="13">
        <v>6</v>
      </c>
      <c r="E16" s="15">
        <f>WORKDAY(C16,D16-1)</f>
        <v>46384</v>
      </c>
      <c r="F16" s="13" t="s">
        <v>29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35</v>
      </c>
      <c r="B17" s="14" t="s">
        <v>36</v>
      </c>
      <c r="C17" s="15">
        <f>MAX(WORKDAY($C$2-1,1),WORKDAY(E14,1))</f>
        <v>46377</v>
      </c>
      <c r="D17" s="13">
        <v>6</v>
      </c>
      <c r="E17" s="15">
        <f>WORKDAY(C17,D17-1)</f>
        <v>46384</v>
      </c>
      <c r="F17" s="13" t="s">
        <v>29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37</v>
      </c>
      <c r="B18" s="14" t="s">
        <v>38</v>
      </c>
      <c r="C18" s="15">
        <f>MAX(WORKDAY($C$2-1,1),WORKDAY(E16,1),WORKDAY(E17,1))</f>
        <v>46385</v>
      </c>
      <c r="D18" s="13">
        <v>5</v>
      </c>
      <c r="E18" s="15">
        <f>WORKDAY(C18,D18-1)</f>
        <v>46391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8" t="s">
        <v>40</v>
      </c>
      <c r="B19" s="9" t="s">
        <v>41</v>
      </c>
      <c r="C19" s="10">
        <f>MIN(C20,C21,C22,C23)</f>
        <v>46392</v>
      </c>
      <c r="D19" s="8">
        <f>NETWORKDAYS(C19,E19)</f>
        <v>13</v>
      </c>
      <c r="E19" s="10">
        <f>MAX(E20,E21,E22,E23)</f>
        <v>46408</v>
      </c>
      <c r="F19" s="8"/>
      <c r="G19" s="11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13" t="s">
        <v>42</v>
      </c>
      <c r="B20" s="14" t="s">
        <v>43</v>
      </c>
      <c r="C20" s="15">
        <f>MAX(WORKDAY($C$2-1,1),WORKDAY(E18,1))</f>
        <v>46392</v>
      </c>
      <c r="D20" s="13">
        <v>8</v>
      </c>
      <c r="E20" s="15">
        <f>WORKDAY(C20,D20-1)</f>
        <v>46401</v>
      </c>
      <c r="F20" s="13" t="s">
        <v>37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MAX(WORKDAY($C$2-1,1),WORKDAY(E18,1))</f>
        <v>46392</v>
      </c>
      <c r="D21" s="13">
        <v>3</v>
      </c>
      <c r="E21" s="15">
        <f>WORKDAY(C21,D21-1)</f>
        <v>46394</v>
      </c>
      <c r="F21" s="13" t="s">
        <v>37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46</v>
      </c>
      <c r="B22" s="14" t="s">
        <v>47</v>
      </c>
      <c r="C22" s="15">
        <f>MAX(WORKDAY($C$2-1,1),WORKDAY(E20,1))</f>
        <v>46402</v>
      </c>
      <c r="D22" s="13">
        <v>5</v>
      </c>
      <c r="E22" s="15">
        <f>WORKDAY(C22,D22-1)</f>
        <v>46408</v>
      </c>
      <c r="F22" s="13" t="s">
        <v>42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x14ac:dyDescent="0.25">
      <c r="A23" s="13" t="s">
        <v>48</v>
      </c>
      <c r="B23" s="14" t="s">
        <v>49</v>
      </c>
      <c r="C23" s="15">
        <f>MAX(WORKDAY($C$2-1,1),WORKDAY(E20,1))</f>
        <v>46402</v>
      </c>
      <c r="D23" s="13">
        <v>4</v>
      </c>
      <c r="E23" s="15">
        <f>WORKDAY(C23,D23-1)</f>
        <v>46407</v>
      </c>
      <c r="F23" s="13" t="s">
        <v>42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x14ac:dyDescent="0.25">
      <c r="A24" s="8" t="s">
        <v>50</v>
      </c>
      <c r="B24" s="9" t="s">
        <v>51</v>
      </c>
      <c r="C24" s="10">
        <f>MIN(C25,C26)</f>
        <v>46409</v>
      </c>
      <c r="D24" s="8">
        <f>NETWORKDAYS(C24,E24)</f>
        <v>2</v>
      </c>
      <c r="E24" s="10">
        <f>MAX(E25,E26)</f>
        <v>46412</v>
      </c>
      <c r="F24" s="8"/>
      <c r="G24" s="11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  <row r="25" spans="1:21" x14ac:dyDescent="0.25">
      <c r="A25" s="13" t="s">
        <v>52</v>
      </c>
      <c r="B25" s="14" t="s">
        <v>53</v>
      </c>
      <c r="C25" s="15">
        <f>MAX(WORKDAY($C$2-1,1),WORKDAY(E22,1),WORKDAY(E23,1),WORKDAY(E21,1))</f>
        <v>46409</v>
      </c>
      <c r="D25" s="13">
        <v>2</v>
      </c>
      <c r="E25" s="15">
        <f>WORKDAY(C25,D25-1)</f>
        <v>46412</v>
      </c>
      <c r="F25" s="13" t="s">
        <v>54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</row>
    <row r="26" spans="1:21" x14ac:dyDescent="0.25">
      <c r="A26" s="13" t="s">
        <v>55</v>
      </c>
      <c r="B26" s="14" t="s">
        <v>56</v>
      </c>
      <c r="C26" s="15">
        <f>MAX(WORKDAY($C$2-1,1),E25)</f>
        <v>46412</v>
      </c>
      <c r="D26" s="13">
        <v>0</v>
      </c>
      <c r="E26" s="15">
        <f>C26</f>
        <v>46412</v>
      </c>
      <c r="F26" s="13" t="s">
        <v>52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</sheetData>
  <mergeCells count="2">
    <mergeCell ref="A1:G1"/>
    <mergeCell ref="A3:G3"/>
  </mergeCells>
  <conditionalFormatting sqref="H5:U26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1:U11">
    <cfRule type="expression" dxfId="2" priority="2">
      <formula>AND($C11&lt;=H$4+4,$E11&gt;=H$4)</formula>
    </cfRule>
  </conditionalFormatting>
  <conditionalFormatting sqref="H15:U15">
    <cfRule type="expression" dxfId="3" priority="2">
      <formula>AND($C15&lt;=H$4+4,$E15&gt;=H$4)</formula>
    </cfRule>
  </conditionalFormatting>
  <conditionalFormatting sqref="H19:U19">
    <cfRule type="expression" dxfId="4" priority="2">
      <formula>AND($C19&lt;=H$4+4,$E19&gt;=H$4)</formula>
    </cfRule>
  </conditionalFormatting>
  <conditionalFormatting sqref="H24:U24">
    <cfRule type="expression" dxfId="5" priority="2">
      <formula>AND($C24&lt;=H$4+4,$E24&gt;=H$4)</formula>
    </cfRule>
  </conditionalFormatting>
  <conditionalFormatting sqref="H5:U26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57</v>
      </c>
    </row>
    <row r="4" spans="1:1" x14ac:dyDescent="0.25">
      <c r="A4" s="18" t="s">
        <v>58</v>
      </c>
    </row>
    <row r="5" spans="1:1" x14ac:dyDescent="0.25">
      <c r="A5" s="18" t="s">
        <v>59</v>
      </c>
    </row>
    <row r="6" spans="1:1" x14ac:dyDescent="0.25">
      <c r="A6" s="18" t="s">
        <v>60</v>
      </c>
    </row>
    <row r="7" spans="1:1" x14ac:dyDescent="0.25">
      <c r="A7" s="18" t="s">
        <v>61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Instrucciones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Reforma de vivienda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