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Ohjeet" state="visible" r:id="rId5"/>
  </sheets>
  <calcPr calcId="171027"/>
</workbook>
</file>

<file path=xl/sharedStrings.xml><?xml version="1.0" encoding="utf-8"?>
<sst xmlns="http://schemas.openxmlformats.org/spreadsheetml/2006/main" count="77" uniqueCount="62">
  <si>
    <t>Kodin remontti</t>
  </si>
  <si>
    <t>Projektin alku</t>
  </si>
  <si>
    <t>Planituden ilmainen pohja · planitude.app</t>
  </si>
  <si>
    <t>WBS</t>
  </si>
  <si>
    <t>Tehtävä</t>
  </si>
  <si>
    <t>Alku</t>
  </si>
  <si>
    <t>Kesto (työpäivää)</t>
  </si>
  <si>
    <t>Loppu</t>
  </si>
  <si>
    <t>Edeltäjät</t>
  </si>
  <si>
    <t>Valmiina %</t>
  </si>
  <si>
    <t>1</t>
  </si>
  <si>
    <t>Suunnittelu</t>
  </si>
  <si>
    <t>1.1</t>
  </si>
  <si>
    <t>Mittaus ja mitat</t>
  </si>
  <si>
    <t>1.2</t>
  </si>
  <si>
    <t>Sisustussuunnittelu</t>
  </si>
  <si>
    <t>1.3</t>
  </si>
  <si>
    <t>Luvat ja asiakirjat</t>
  </si>
  <si>
    <t>1.4</t>
  </si>
  <si>
    <t>Urakoitsijoiden tarjoukset</t>
  </si>
  <si>
    <t>1.5</t>
  </si>
  <si>
    <t>Urakoitsija valittu</t>
  </si>
  <si>
    <t>2</t>
  </si>
  <si>
    <t>Purku</t>
  </si>
  <si>
    <t>2.1</t>
  </si>
  <si>
    <t>Työmaan perustaminen</t>
  </si>
  <si>
    <t>1.3; 1.5</t>
  </si>
  <si>
    <t>2.2</t>
  </si>
  <si>
    <t>Purku ja poistotyöt</t>
  </si>
  <si>
    <t>2.3</t>
  </si>
  <si>
    <t>Rakennusjätteen poisto</t>
  </si>
  <si>
    <t>3</t>
  </si>
  <si>
    <t>Tekniset asennukset</t>
  </si>
  <si>
    <t>3.1</t>
  </si>
  <si>
    <t>Putkityöt</t>
  </si>
  <si>
    <t>3.2</t>
  </si>
  <si>
    <t>Sähköasennus</t>
  </si>
  <si>
    <t>3.3</t>
  </si>
  <si>
    <t>Tasoitus ja rappaus</t>
  </si>
  <si>
    <t>3.1; 3.2</t>
  </si>
  <si>
    <t>4</t>
  </si>
  <si>
    <t>Pinnoitukset</t>
  </si>
  <si>
    <t>4.1</t>
  </si>
  <si>
    <t>Lattiat ja laatoitus</t>
  </si>
  <si>
    <t>4.2</t>
  </si>
  <si>
    <t>Ovet ja ikkunat</t>
  </si>
  <si>
    <t>4.3</t>
  </si>
  <si>
    <t>Maalaus</t>
  </si>
  <si>
    <t>4.4</t>
  </si>
  <si>
    <t>Keittiö- ja kylpyhuonekalusteet</t>
  </si>
  <si>
    <t>5</t>
  </si>
  <si>
    <t>Luovutus</t>
  </si>
  <si>
    <t>5.1</t>
  </si>
  <si>
    <t>Loppusiivous</t>
  </si>
  <si>
    <t>4.3; 4.4; 4.2</t>
  </si>
  <si>
    <t>5.2</t>
  </si>
  <si>
    <t>Loppukatselmus ja luovutus</t>
  </si>
  <si>
    <t>1. Kirjoita projektin alkupäivä soluun C2: kaikki suunnitelman päivämäärät siirtyvät mukana.</t>
  </si>
  <si>
    <t>2. Muuta kestoa sarakkeessa D: loppupäivä ja siitä riippuvat tehtävät lasketaan uudelleen, ja lauantait ja sunnuntait ohitetaan.</t>
  </si>
  <si>
    <t>3. Edeltäjät-sarakkeessa ovat niiden tehtävien WBS-koodit, joista kukin rivi riippuu (SS = alku–alku, +10 = viive työpäivinä).</t>
  </si>
  <si>
    <t>4. Oikeanpuoleiset palkit piirretään ehdollisella muotoilulla, yksi sarake viikkoa kohden: sininen tehtäville, tumma vaiheille ja kulta merkkipaaluille.</t>
  </si>
  <si>
    <t>5. Kun lisäät rivin, kopioi kaavat yläpuolisesta rivistä ja päivitä viittaukset sen edeltäjiin.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</si>
</sst>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27</v>
      </c>
      <c r="E5" s="10">
        <f>MAX(E6,E7,E8,E9,E10)</f>
        <v>46364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10</v>
      </c>
      <c r="E7" s="15">
        <f>WORKDAY(C7,D7-1)</f>
        <v>46343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46344</v>
      </c>
      <c r="D8" s="13">
        <v>15</v>
      </c>
      <c r="E8" s="15">
        <f>WORKDAY(C8,D8-1)</f>
        <v>46364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46344</v>
      </c>
      <c r="D9" s="13">
        <v>10</v>
      </c>
      <c r="E9" s="15">
        <f>WORKDAY(C9,D9-1)</f>
        <v>46357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MAX(WORKDAY($C$2-1,1),E9)</f>
        <v>46357</v>
      </c>
      <c r="D10" s="13">
        <v>0</v>
      </c>
      <c r="E10" s="15">
        <f>C10</f>
        <v>46357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MIN(C12,C13,C14)</f>
        <v>46365</v>
      </c>
      <c r="D11" s="8">
        <f>NETWORKDAYS(C11,E11)</f>
        <v>8</v>
      </c>
      <c r="E11" s="10">
        <f>MAX(E12,E13,E14)</f>
        <v>46374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MAX(WORKDAY($C$2-1,1),WORKDAY(E8,1),WORKDAY(E10,1))</f>
        <v>46365</v>
      </c>
      <c r="D12" s="13">
        <v>1</v>
      </c>
      <c r="E12" s="15">
        <f>WORKDAY(C12,D12-1)</f>
        <v>46365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46366</v>
      </c>
      <c r="D13" s="13">
        <v>5</v>
      </c>
      <c r="E13" s="15">
        <f>WORKDAY(C13,D13-1)</f>
        <v>46372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MAX(WORKDAY($C$2-1,1),WORKDAY(E13,1))</f>
        <v>46373</v>
      </c>
      <c r="D14" s="13">
        <v>2</v>
      </c>
      <c r="E14" s="15">
        <f>WORKDAY(C14,D14-1)</f>
        <v>46374</v>
      </c>
      <c r="F14" s="13" t="s">
        <v>27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8" t="s">
        <v>31</v>
      </c>
      <c r="B15" s="9" t="s">
        <v>32</v>
      </c>
      <c r="C15" s="10">
        <f>MIN(C16,C17,C18)</f>
        <v>46377</v>
      </c>
      <c r="D15" s="8">
        <f>NETWORKDAYS(C15,E15)</f>
        <v>11</v>
      </c>
      <c r="E15" s="10">
        <f>MAX(E16,E17,E18)</f>
        <v>46391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33</v>
      </c>
      <c r="B16" s="14" t="s">
        <v>34</v>
      </c>
      <c r="C16" s="15">
        <f>MAX(WORKDAY($C$2-1,1),WORKDAY(E14,1))</f>
        <v>46377</v>
      </c>
      <c r="D16" s="13">
        <v>6</v>
      </c>
      <c r="E16" s="15">
        <f>WORKDAY(C16,D16-1)</f>
        <v>46384</v>
      </c>
      <c r="F16" s="13" t="s">
        <v>29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MAX(WORKDAY($C$2-1,1),WORKDAY(E14,1))</f>
        <v>46377</v>
      </c>
      <c r="D17" s="13">
        <v>6</v>
      </c>
      <c r="E17" s="15">
        <f>WORKDAY(C17,D17-1)</f>
        <v>46384</v>
      </c>
      <c r="F17" s="13" t="s">
        <v>29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MAX(WORKDAY($C$2-1,1),WORKDAY(E16,1),WORKDAY(E17,1))</f>
        <v>46385</v>
      </c>
      <c r="D18" s="13">
        <v>5</v>
      </c>
      <c r="E18" s="15">
        <f>WORKDAY(C18,D18-1)</f>
        <v>46391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8" t="s">
        <v>40</v>
      </c>
      <c r="B19" s="9" t="s">
        <v>41</v>
      </c>
      <c r="C19" s="10">
        <f>MIN(C20,C21,C22,C23)</f>
        <v>46392</v>
      </c>
      <c r="D19" s="8">
        <f>NETWORKDAYS(C19,E19)</f>
        <v>13</v>
      </c>
      <c r="E19" s="10">
        <f>MAX(E20,E21,E22,E23)</f>
        <v>46408</v>
      </c>
      <c r="F19" s="8"/>
      <c r="G19" s="11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MAX(WORKDAY($C$2-1,1),WORKDAY(E18,1))</f>
        <v>46392</v>
      </c>
      <c r="D20" s="13">
        <v>8</v>
      </c>
      <c r="E20" s="15">
        <f>WORKDAY(C20,D20-1)</f>
        <v>46401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MAX(WORKDAY($C$2-1,1),WORKDAY(E18,1))</f>
        <v>46392</v>
      </c>
      <c r="D21" s="13">
        <v>3</v>
      </c>
      <c r="E21" s="15">
        <f>WORKDAY(C21,D21-1)</f>
        <v>46394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MAX(WORKDAY($C$2-1,1),WORKDAY(E20,1))</f>
        <v>46402</v>
      </c>
      <c r="D22" s="13">
        <v>5</v>
      </c>
      <c r="E22" s="15">
        <f>WORKDAY(C22,D22-1)</f>
        <v>46408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MAX(WORKDAY($C$2-1,1),WORKDAY(E20,1))</f>
        <v>46402</v>
      </c>
      <c r="D23" s="13">
        <v>4</v>
      </c>
      <c r="E23" s="15">
        <f>WORKDAY(C23,D23-1)</f>
        <v>46407</v>
      </c>
      <c r="F23" s="13" t="s">
        <v>42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8" t="s">
        <v>50</v>
      </c>
      <c r="B24" s="9" t="s">
        <v>51</v>
      </c>
      <c r="C24" s="10">
        <f>MIN(C25,C26)</f>
        <v>46409</v>
      </c>
      <c r="D24" s="8">
        <f>NETWORKDAYS(C24,E24)</f>
        <v>2</v>
      </c>
      <c r="E24" s="10">
        <f>MAX(E25,E26)</f>
        <v>46412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 x14ac:dyDescent="0.25">
      <c r="A25" s="13" t="s">
        <v>52</v>
      </c>
      <c r="B25" s="14" t="s">
        <v>53</v>
      </c>
      <c r="C25" s="15">
        <f>MAX(WORKDAY($C$2-1,1),WORKDAY(E22,1),WORKDAY(E23,1),WORKDAY(E21,1))</f>
        <v>46409</v>
      </c>
      <c r="D25" s="13">
        <v>2</v>
      </c>
      <c r="E25" s="15">
        <f>WORKDAY(C25,D25-1)</f>
        <v>46412</v>
      </c>
      <c r="F25" s="13" t="s">
        <v>54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x14ac:dyDescent="0.25">
      <c r="A26" s="13" t="s">
        <v>55</v>
      </c>
      <c r="B26" s="14" t="s">
        <v>56</v>
      </c>
      <c r="C26" s="15">
        <f>MAX(WORKDAY($C$2-1,1),E25)</f>
        <v>46412</v>
      </c>
      <c r="D26" s="13">
        <v>0</v>
      </c>
      <c r="E26" s="15">
        <f>C26</f>
        <v>46412</v>
      </c>
      <c r="F26" s="13" t="s">
        <v>52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</sheetData>
  <mergeCells count="2">
    <mergeCell ref="A1:G1"/>
    <mergeCell ref="A3:G3"/>
  </mergeCells>
  <conditionalFormatting sqref="H5:U26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5:U15">
    <cfRule type="expression" dxfId="3" priority="2">
      <formula>AND($C15&lt;=H$4+4,$E15&gt;=H$4)</formula>
    </cfRule>
  </conditionalFormatting>
  <conditionalFormatting sqref="H19:U19">
    <cfRule type="expression" dxfId="4" priority="2">
      <formula>AND($C19&lt;=H$4+4,$E19&gt;=H$4)</formula>
    </cfRule>
  </conditionalFormatting>
  <conditionalFormatting sqref="H24:U24">
    <cfRule type="expression" dxfId="5" priority="2">
      <formula>AND($C24&lt;=H$4+4,$E24&gt;=H$4)</formula>
    </cfRule>
  </conditionalFormatting>
  <conditionalFormatting sqref="H5:U26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57</v>
      </c>
    </row>
    <row r="4" spans="1:1" x14ac:dyDescent="0.25">
      <c r="A4" s="18" t="s">
        <v>58</v>
      </c>
    </row>
    <row r="5" spans="1:1" x14ac:dyDescent="0.25">
      <c r="A5" s="18" t="s">
        <v>59</v>
      </c>
    </row>
    <row r="6" spans="1:1" x14ac:dyDescent="0.25">
      <c r="A6" s="18" t="s">
        <v>60</v>
      </c>
    </row>
    <row r="7" spans="1:1" x14ac:dyDescent="0.25">
      <c r="A7" s="18" t="s">
        <v>61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Ohjeet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Kodin remontti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