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țiuni" state="visible" r:id="rId5"/>
  </sheets>
  <calcPr calcId="171027"/>
</workbook>
</file>

<file path=xl/sharedStrings.xml><?xml version="1.0" encoding="utf-8"?>
<sst xmlns="http://schemas.openxmlformats.org/spreadsheetml/2006/main" count="93" uniqueCount="77">
  <si>
    <t>Grafic de execuție a lucrărilor</t>
  </si>
  <si>
    <t>Începutul proiectului</t>
  </si>
  <si>
    <t>Șablon gratuit Planitude · planitude.app</t>
  </si>
  <si>
    <t>WBS</t>
  </si>
  <si>
    <t>Sarcină</t>
  </si>
  <si>
    <t>Început</t>
  </si>
  <si>
    <t>Durată (zile lucrătoare)</t>
  </si>
  <si>
    <t>Sfârșit</t>
  </si>
  <si>
    <t>Predecesori</t>
  </si>
  <si>
    <t>% finalizat</t>
  </si>
  <si>
    <t>1</t>
  </si>
  <si>
    <t>Etapa pregătitoare</t>
  </si>
  <si>
    <t>1.1</t>
  </si>
  <si>
    <t>Proiect tehnic de execuție</t>
  </si>
  <si>
    <t>1.2</t>
  </si>
  <si>
    <t>Autorizație de construire</t>
  </si>
  <si>
    <t>1.3</t>
  </si>
  <si>
    <t>Licitație și contract de execuție</t>
  </si>
  <si>
    <t>1.4</t>
  </si>
  <si>
    <t>Începerea lucrărilor</t>
  </si>
  <si>
    <t>1.2; 1.3</t>
  </si>
  <si>
    <t>2</t>
  </si>
  <si>
    <t>Organizare de șantier și terasamente</t>
  </si>
  <si>
    <t>2.1</t>
  </si>
  <si>
    <t>Organizarea de șantier</t>
  </si>
  <si>
    <t>2.2</t>
  </si>
  <si>
    <t>Săpături și terasamente</t>
  </si>
  <si>
    <t>3</t>
  </si>
  <si>
    <t>Structură</t>
  </si>
  <si>
    <t>3.1</t>
  </si>
  <si>
    <t>Fundații</t>
  </si>
  <si>
    <t>3.2</t>
  </si>
  <si>
    <t>Suprastructură: stâlpi, pereți și grinzi</t>
  </si>
  <si>
    <t>3.3</t>
  </si>
  <si>
    <t>Planșee și acoperiș</t>
  </si>
  <si>
    <t>3.2SS+10</t>
  </si>
  <si>
    <t>3.4</t>
  </si>
  <si>
    <t>Structură finalizată</t>
  </si>
  <si>
    <t>3.2; 3.3</t>
  </si>
  <si>
    <t>4</t>
  </si>
  <si>
    <t>Anvelopa clădirii</t>
  </si>
  <si>
    <t>4.1</t>
  </si>
  <si>
    <t>Zidărie și închideri</t>
  </si>
  <si>
    <t>4.2</t>
  </si>
  <si>
    <t>Hidroizolație și termoizolație</t>
  </si>
  <si>
    <t>4.3</t>
  </si>
  <si>
    <t>Tâmplărie exterioară</t>
  </si>
  <si>
    <t>5</t>
  </si>
  <si>
    <t>Instalații</t>
  </si>
  <si>
    <t>5.1</t>
  </si>
  <si>
    <t>Instalații sanitare și termice</t>
  </si>
  <si>
    <t>5.2</t>
  </si>
  <si>
    <t>Instalații electrice</t>
  </si>
  <si>
    <t>6</t>
  </si>
  <si>
    <t>Finisaje</t>
  </si>
  <si>
    <t>6.1</t>
  </si>
  <si>
    <t>Tencuieli și șape</t>
  </si>
  <si>
    <t>5.1; 5.2</t>
  </si>
  <si>
    <t>6.2</t>
  </si>
  <si>
    <t>Pardoseli și placări</t>
  </si>
  <si>
    <t>6.3</t>
  </si>
  <si>
    <t>Zugrăveli</t>
  </si>
  <si>
    <t>6.4</t>
  </si>
  <si>
    <t>Amenajări exterioare</t>
  </si>
  <si>
    <t>4.3; 4.2</t>
  </si>
  <si>
    <t>7</t>
  </si>
  <si>
    <t>Recepție și predare</t>
  </si>
  <si>
    <t>7.1</t>
  </si>
  <si>
    <t>Probe, verificări și certificate</t>
  </si>
  <si>
    <t>6.3; 6.4</t>
  </si>
  <si>
    <t>7.2</t>
  </si>
  <si>
    <t>Recepția la terminarea lucrărilor</t>
  </si>
  <si>
    <t>1. Scrieți data de început a proiectului în celula C2: toate datele din plan se mută odată cu ea.</t>
  </si>
  <si>
    <t>2. Schimbați o durată în coloana D: data de sfârșit și sarcinile care depind de ea sunt recalculate, sărind peste sâmbete și duminici.</t>
  </si>
  <si>
    <t>3. Coloana Predecesori conține codurile WBS ale sarcinilor de care depinde fiecare rând (SS = început-început, +10 = decalaj în zile lucrătoare).</t>
  </si>
  <si>
    <t>4. Barele din dreapta sunt desenate prin formatare condiționată, câte o coloană pe săptămână: albastru pentru sarcini, închis pentru faze, auriu pentru milestone-uri.</t>
  </si>
  <si>
    <t>5. Când adăugați un rând, copiați formulele din rândul de deasupra și actualizați referințele către predecesorii lui.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</si>
</sst>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10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r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r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3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3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  <c r="AC4" s="7">
        <f>AB4+7</f>
        <v>46475</v>
      </c>
      <c r="AD4" s="7">
        <f>AC4+7</f>
        <v>46482</v>
      </c>
      <c r="AE4" s="7">
        <f>AD4+7</f>
        <v>46489</v>
      </c>
      <c r="AF4" s="7">
        <f>AE4+7</f>
        <v>46496</v>
      </c>
      <c r="AG4" s="7">
        <f>AF4+7</f>
        <v>46503</v>
      </c>
      <c r="AH4" s="7">
        <f>AG4+7</f>
        <v>46510</v>
      </c>
      <c r="AI4" s="7">
        <f>AH4+7</f>
        <v>46517</v>
      </c>
      <c r="AJ4" s="7">
        <f>AI4+7</f>
        <v>46524</v>
      </c>
      <c r="AK4" s="7">
        <f>AJ4+7</f>
        <v>46531</v>
      </c>
      <c r="AL4" s="7">
        <f>AK4+7</f>
        <v>46538</v>
      </c>
    </row>
    <row r="5" spans="1:38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35</v>
      </c>
      <c r="E5" s="10">
        <f>MAX(E6,E7,E8,E9)</f>
        <v>46374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x14ac:dyDescent="0.25">
      <c r="A6" s="13" t="s">
        <v>12</v>
      </c>
      <c r="B6" s="14" t="s">
        <v>13</v>
      </c>
      <c r="C6" s="15">
        <f>WORKDAY($C$2-1,1)</f>
        <v>46328</v>
      </c>
      <c r="D6" s="13">
        <v>15</v>
      </c>
      <c r="E6" s="15">
        <f>WORKDAY(C6,D6-1)</f>
        <v>46346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x14ac:dyDescent="0.25">
      <c r="A7" s="13" t="s">
        <v>14</v>
      </c>
      <c r="B7" s="14" t="s">
        <v>15</v>
      </c>
      <c r="C7" s="15">
        <f>MAX(WORKDAY($C$2-1,1),WORKDAY(E6,1))</f>
        <v>46349</v>
      </c>
      <c r="D7" s="13">
        <v>20</v>
      </c>
      <c r="E7" s="15">
        <f>WORKDAY(C7,D7-1)</f>
        <v>46374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x14ac:dyDescent="0.25">
      <c r="A8" s="13" t="s">
        <v>16</v>
      </c>
      <c r="B8" s="14" t="s">
        <v>17</v>
      </c>
      <c r="C8" s="15">
        <f>MAX(WORKDAY($C$2-1,1),WORKDAY(E6,1))</f>
        <v>46349</v>
      </c>
      <c r="D8" s="13">
        <v>10</v>
      </c>
      <c r="E8" s="15">
        <f>WORKDAY(C8,D8-1)</f>
        <v>46360</v>
      </c>
      <c r="F8" s="13" t="s">
        <v>12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x14ac:dyDescent="0.25">
      <c r="A9" s="13" t="s">
        <v>18</v>
      </c>
      <c r="B9" s="14" t="s">
        <v>19</v>
      </c>
      <c r="C9" s="15">
        <f>MAX(WORKDAY($C$2-1,1),E7,E8)</f>
        <v>46374</v>
      </c>
      <c r="D9" s="13">
        <v>0</v>
      </c>
      <c r="E9" s="15">
        <f>C9</f>
        <v>46374</v>
      </c>
      <c r="F9" s="13" t="s">
        <v>20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x14ac:dyDescent="0.25">
      <c r="A10" s="8" t="s">
        <v>21</v>
      </c>
      <c r="B10" s="9" t="s">
        <v>22</v>
      </c>
      <c r="C10" s="10">
        <f>MIN(C11,C12)</f>
        <v>46377</v>
      </c>
      <c r="D10" s="8">
        <f>NETWORKDAYS(C10,E10)</f>
        <v>11</v>
      </c>
      <c r="E10" s="10">
        <f>MAX(E11,E12)</f>
        <v>46391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x14ac:dyDescent="0.25">
      <c r="A11" s="13" t="s">
        <v>23</v>
      </c>
      <c r="B11" s="14" t="s">
        <v>24</v>
      </c>
      <c r="C11" s="15">
        <f>MAX(WORKDAY($C$2-1,1),WORKDAY(E9,1))</f>
        <v>46377</v>
      </c>
      <c r="D11" s="13">
        <v>3</v>
      </c>
      <c r="E11" s="15">
        <f>WORKDAY(C11,D11-1)</f>
        <v>46379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x14ac:dyDescent="0.25">
      <c r="A12" s="13" t="s">
        <v>25</v>
      </c>
      <c r="B12" s="14" t="s">
        <v>26</v>
      </c>
      <c r="C12" s="15">
        <f>MAX(WORKDAY($C$2-1,1),WORKDAY(E11,1))</f>
        <v>46380</v>
      </c>
      <c r="D12" s="13">
        <v>8</v>
      </c>
      <c r="E12" s="15">
        <f>WORKDAY(C12,D12-1)</f>
        <v>46391</v>
      </c>
      <c r="F12" s="13" t="s">
        <v>23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x14ac:dyDescent="0.25">
      <c r="A13" s="8" t="s">
        <v>27</v>
      </c>
      <c r="B13" s="9" t="s">
        <v>28</v>
      </c>
      <c r="C13" s="10">
        <f>MIN(C14,C15,C16,C17)</f>
        <v>46392</v>
      </c>
      <c r="D13" s="8">
        <f>NETWORKDAYS(C13,E13)</f>
        <v>37</v>
      </c>
      <c r="E13" s="10">
        <f>MAX(E14,E15,E16,E17)</f>
        <v>46442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x14ac:dyDescent="0.25">
      <c r="A14" s="13" t="s">
        <v>29</v>
      </c>
      <c r="B14" s="14" t="s">
        <v>30</v>
      </c>
      <c r="C14" s="15">
        <f>MAX(WORKDAY($C$2-1,1),WORKDAY(E12,1))</f>
        <v>46392</v>
      </c>
      <c r="D14" s="13">
        <v>12</v>
      </c>
      <c r="E14" s="15">
        <f>WORKDAY(C14,D14-1)</f>
        <v>46407</v>
      </c>
      <c r="F14" s="13" t="s">
        <v>25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x14ac:dyDescent="0.25">
      <c r="A15" s="13" t="s">
        <v>31</v>
      </c>
      <c r="B15" s="14" t="s">
        <v>32</v>
      </c>
      <c r="C15" s="15">
        <f>MAX(WORKDAY($C$2-1,1),WORKDAY(E14,1))</f>
        <v>46408</v>
      </c>
      <c r="D15" s="13">
        <v>25</v>
      </c>
      <c r="E15" s="15">
        <f>WORKDAY(C15,D15-1)</f>
        <v>46442</v>
      </c>
      <c r="F15" s="13" t="s">
        <v>29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x14ac:dyDescent="0.25">
      <c r="A16" s="13" t="s">
        <v>33</v>
      </c>
      <c r="B16" s="14" t="s">
        <v>34</v>
      </c>
      <c r="C16" s="15">
        <f>MAX(WORKDAY($C$2-1,1),WORKDAY(C15,10))</f>
        <v>46422</v>
      </c>
      <c r="D16" s="13">
        <v>15</v>
      </c>
      <c r="E16" s="15">
        <f>WORKDAY(C16,D16-1)</f>
        <v>46442</v>
      </c>
      <c r="F16" s="13" t="s">
        <v>35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x14ac:dyDescent="0.25">
      <c r="A17" s="13" t="s">
        <v>36</v>
      </c>
      <c r="B17" s="14" t="s">
        <v>37</v>
      </c>
      <c r="C17" s="15">
        <f>MAX(WORKDAY($C$2-1,1),E15,E16)</f>
        <v>46442</v>
      </c>
      <c r="D17" s="13">
        <v>0</v>
      </c>
      <c r="E17" s="15">
        <f>C17</f>
        <v>46442</v>
      </c>
      <c r="F17" s="13" t="s">
        <v>38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x14ac:dyDescent="0.25">
      <c r="A18" s="8" t="s">
        <v>39</v>
      </c>
      <c r="B18" s="9" t="s">
        <v>40</v>
      </c>
      <c r="C18" s="10">
        <f>MIN(C19,C20,C21)</f>
        <v>46443</v>
      </c>
      <c r="D18" s="8">
        <f>NETWORKDAYS(C18,E18)</f>
        <v>21</v>
      </c>
      <c r="E18" s="10">
        <f>MAX(E19,E20,E21)</f>
        <v>46471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x14ac:dyDescent="0.25">
      <c r="A19" s="13" t="s">
        <v>41</v>
      </c>
      <c r="B19" s="14" t="s">
        <v>42</v>
      </c>
      <c r="C19" s="15">
        <f>MAX(WORKDAY($C$2-1,1),WORKDAY(E17,1))</f>
        <v>46443</v>
      </c>
      <c r="D19" s="13">
        <v>15</v>
      </c>
      <c r="E19" s="15">
        <f>WORKDAY(C19,D19-1)</f>
        <v>46463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x14ac:dyDescent="0.25">
      <c r="A20" s="13" t="s">
        <v>43</v>
      </c>
      <c r="B20" s="14" t="s">
        <v>44</v>
      </c>
      <c r="C20" s="15">
        <f>MAX(WORKDAY($C$2-1,1),WORKDAY(E17,1))</f>
        <v>46443</v>
      </c>
      <c r="D20" s="13">
        <v>8</v>
      </c>
      <c r="E20" s="15">
        <f>WORKDAY(C20,D20-1)</f>
        <v>46454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x14ac:dyDescent="0.25">
      <c r="A21" s="13" t="s">
        <v>45</v>
      </c>
      <c r="B21" s="14" t="s">
        <v>46</v>
      </c>
      <c r="C21" s="15">
        <f>MAX(WORKDAY($C$2-1,1),WORKDAY(E19,1))</f>
        <v>46464</v>
      </c>
      <c r="D21" s="13">
        <v>6</v>
      </c>
      <c r="E21" s="15">
        <f>WORKDAY(C21,D21-1)</f>
        <v>46471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x14ac:dyDescent="0.25">
      <c r="A22" s="8" t="s">
        <v>47</v>
      </c>
      <c r="B22" s="9" t="s">
        <v>48</v>
      </c>
      <c r="C22" s="10">
        <f>MIN(C23,C24)</f>
        <v>46464</v>
      </c>
      <c r="D22" s="8">
        <f>NETWORKDAYS(C22,E22)</f>
        <v>15</v>
      </c>
      <c r="E22" s="10">
        <f>MAX(E23,E24)</f>
        <v>46484</v>
      </c>
      <c r="F22" s="8"/>
      <c r="G22" s="11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x14ac:dyDescent="0.25">
      <c r="A23" s="13" t="s">
        <v>49</v>
      </c>
      <c r="B23" s="14" t="s">
        <v>50</v>
      </c>
      <c r="C23" s="15">
        <f>MAX(WORKDAY($C$2-1,1),WORKDAY(E19,1))</f>
        <v>46464</v>
      </c>
      <c r="D23" s="13">
        <v>15</v>
      </c>
      <c r="E23" s="15">
        <f>WORKDAY(C23,D23-1)</f>
        <v>46484</v>
      </c>
      <c r="F23" s="13" t="s">
        <v>41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1:38" x14ac:dyDescent="0.25">
      <c r="A24" s="13" t="s">
        <v>51</v>
      </c>
      <c r="B24" s="14" t="s">
        <v>52</v>
      </c>
      <c r="C24" s="15">
        <f>MAX(WORKDAY($C$2-1,1),WORKDAY(E19,1))</f>
        <v>46464</v>
      </c>
      <c r="D24" s="13">
        <v>12</v>
      </c>
      <c r="E24" s="15">
        <f>WORKDAY(C24,D24-1)</f>
        <v>46479</v>
      </c>
      <c r="F24" s="13" t="s">
        <v>41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x14ac:dyDescent="0.25">
      <c r="A25" s="8" t="s">
        <v>53</v>
      </c>
      <c r="B25" s="9" t="s">
        <v>54</v>
      </c>
      <c r="C25" s="10">
        <f>MIN(C26,C27,C28,C29)</f>
        <v>46472</v>
      </c>
      <c r="D25" s="8">
        <f>NETWORKDAYS(C25,E25)</f>
        <v>37</v>
      </c>
      <c r="E25" s="10">
        <f>MAX(E26,E27,E28,E29)</f>
        <v>46524</v>
      </c>
      <c r="F25" s="8"/>
      <c r="G25" s="11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x14ac:dyDescent="0.25">
      <c r="A26" s="13" t="s">
        <v>55</v>
      </c>
      <c r="B26" s="14" t="s">
        <v>56</v>
      </c>
      <c r="C26" s="15">
        <f>MAX(WORKDAY($C$2-1,1),WORKDAY(E23,1),WORKDAY(E24,1))</f>
        <v>46485</v>
      </c>
      <c r="D26" s="13">
        <v>10</v>
      </c>
      <c r="E26" s="15">
        <f>WORKDAY(C26,D26-1)</f>
        <v>46498</v>
      </c>
      <c r="F26" s="13" t="s">
        <v>57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x14ac:dyDescent="0.25">
      <c r="A27" s="13" t="s">
        <v>58</v>
      </c>
      <c r="B27" s="14" t="s">
        <v>59</v>
      </c>
      <c r="C27" s="15">
        <f>MAX(WORKDAY($C$2-1,1),WORKDAY(E26,1))</f>
        <v>46499</v>
      </c>
      <c r="D27" s="13">
        <v>12</v>
      </c>
      <c r="E27" s="15">
        <f>WORKDAY(C27,D27-1)</f>
        <v>46514</v>
      </c>
      <c r="F27" s="13" t="s">
        <v>55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x14ac:dyDescent="0.25">
      <c r="A28" s="13" t="s">
        <v>60</v>
      </c>
      <c r="B28" s="14" t="s">
        <v>61</v>
      </c>
      <c r="C28" s="15">
        <f>MAX(WORKDAY($C$2-1,1),WORKDAY(E27,1))</f>
        <v>46517</v>
      </c>
      <c r="D28" s="13">
        <v>6</v>
      </c>
      <c r="E28" s="15">
        <f>WORKDAY(C28,D28-1)</f>
        <v>46524</v>
      </c>
      <c r="F28" s="13" t="s">
        <v>58</v>
      </c>
      <c r="G28" s="16">
        <v>0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8" x14ac:dyDescent="0.25">
      <c r="A29" s="13" t="s">
        <v>62</v>
      </c>
      <c r="B29" s="14" t="s">
        <v>63</v>
      </c>
      <c r="C29" s="15">
        <f>MAX(WORKDAY($C$2-1,1),WORKDAY(E21,1),WORKDAY(E20,1))</f>
        <v>46472</v>
      </c>
      <c r="D29" s="13">
        <v>8</v>
      </c>
      <c r="E29" s="15">
        <f>WORKDAY(C29,D29-1)</f>
        <v>46483</v>
      </c>
      <c r="F29" s="13" t="s">
        <v>64</v>
      </c>
      <c r="G29" s="16">
        <v>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x14ac:dyDescent="0.25">
      <c r="A30" s="8" t="s">
        <v>65</v>
      </c>
      <c r="B30" s="9" t="s">
        <v>66</v>
      </c>
      <c r="C30" s="10">
        <f>MIN(C31,C32)</f>
        <v>46525</v>
      </c>
      <c r="D30" s="8">
        <f>NETWORKDAYS(C30,E30)</f>
        <v>5</v>
      </c>
      <c r="E30" s="10">
        <f>MAX(E31,E32)</f>
        <v>46531</v>
      </c>
      <c r="F30" s="8"/>
      <c r="G30" s="11">
        <v>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x14ac:dyDescent="0.25">
      <c r="A31" s="13" t="s">
        <v>67</v>
      </c>
      <c r="B31" s="14" t="s">
        <v>68</v>
      </c>
      <c r="C31" s="15">
        <f>MAX(WORKDAY($C$2-1,1),WORKDAY(E28,1),WORKDAY(E29,1))</f>
        <v>46525</v>
      </c>
      <c r="D31" s="13">
        <v>5</v>
      </c>
      <c r="E31" s="15">
        <f>WORKDAY(C31,D31-1)</f>
        <v>46531</v>
      </c>
      <c r="F31" s="13" t="s">
        <v>69</v>
      </c>
      <c r="G31" s="16">
        <v>0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x14ac:dyDescent="0.25">
      <c r="A32" s="13" t="s">
        <v>70</v>
      </c>
      <c r="B32" s="14" t="s">
        <v>71</v>
      </c>
      <c r="C32" s="15">
        <f>MAX(WORKDAY($C$2-1,1),E31)</f>
        <v>46531</v>
      </c>
      <c r="D32" s="13">
        <v>0</v>
      </c>
      <c r="E32" s="15">
        <f>C32</f>
        <v>46531</v>
      </c>
      <c r="F32" s="13" t="s">
        <v>67</v>
      </c>
      <c r="G32" s="16">
        <v>0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</sheetData>
  <mergeCells count="2">
    <mergeCell ref="A1:G1"/>
    <mergeCell ref="A3:G3"/>
  </mergeCells>
  <conditionalFormatting sqref="H5:AL32">
    <cfRule type="expression" dxfId="0" priority="1">
      <formula>AND($D5=0,$C5&gt;=H$4,$C5&lt;H$4+7)</formula>
    </cfRule>
  </conditionalFormatting>
  <conditionalFormatting sqref="H5:AL5">
    <cfRule type="expression" dxfId="1" priority="2">
      <formula>AND($C5&lt;=H$4+4,$E5&gt;=H$4)</formula>
    </cfRule>
  </conditionalFormatting>
  <conditionalFormatting sqref="H10:AL10">
    <cfRule type="expression" dxfId="2" priority="2">
      <formula>AND($C10&lt;=H$4+4,$E10&gt;=H$4)</formula>
    </cfRule>
  </conditionalFormatting>
  <conditionalFormatting sqref="H13:AL13">
    <cfRule type="expression" dxfId="3" priority="2">
      <formula>AND($C13&lt;=H$4+4,$E13&gt;=H$4)</formula>
    </cfRule>
  </conditionalFormatting>
  <conditionalFormatting sqref="H18:AL18">
    <cfRule type="expression" dxfId="4" priority="2">
      <formula>AND($C18&lt;=H$4+4,$E18&gt;=H$4)</formula>
    </cfRule>
  </conditionalFormatting>
  <conditionalFormatting sqref="H22:AL22">
    <cfRule type="expression" dxfId="5" priority="2">
      <formula>AND($C22&lt;=H$4+4,$E22&gt;=H$4)</formula>
    </cfRule>
  </conditionalFormatting>
  <conditionalFormatting sqref="H25:AL25">
    <cfRule type="expression" dxfId="6" priority="2">
      <formula>AND($C25&lt;=H$4+4,$E25&gt;=H$4)</formula>
    </cfRule>
  </conditionalFormatting>
  <conditionalFormatting sqref="H30:AL30">
    <cfRule type="expression" dxfId="7" priority="2">
      <formula>AND($C30&lt;=H$4+4,$E30&gt;=H$4)</formula>
    </cfRule>
  </conditionalFormatting>
  <conditionalFormatting sqref="H5:AL32">
    <cfRule type="expression" dxfId="8" priority="3">
      <formula>AND($G5&gt;0,AND($C5&lt;=H$4+4,$E5&gt;=H$4),H$4&lt;$C5+($E5-$C5+1)*$G5)</formula>
    </cfRule>
    <cfRule type="expression" dxfId="9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72</v>
      </c>
    </row>
    <row r="4" spans="1:1" x14ac:dyDescent="0.25">
      <c r="A4" s="18" t="s">
        <v>73</v>
      </c>
    </row>
    <row r="5" spans="1:1" x14ac:dyDescent="0.25">
      <c r="A5" s="18" t="s">
        <v>74</v>
      </c>
    </row>
    <row r="6" spans="1:1" x14ac:dyDescent="0.25">
      <c r="A6" s="18" t="s">
        <v>75</v>
      </c>
    </row>
    <row r="7" spans="1:1" x14ac:dyDescent="0.25">
      <c r="A7" s="18" t="s">
        <v>76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Instrucțiuni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Grafic de execuție a lucrărilor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