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Talimatlar" state="visible" r:id="rId5"/>
  </sheets>
  <calcPr calcId="171027"/>
</workbook>
</file>

<file path=xl/sharedStrings.xml><?xml version="1.0" encoding="utf-8"?>
<sst xmlns="http://schemas.openxmlformats.org/spreadsheetml/2006/main" count="74" uniqueCount="60">
  <si>
    <t>Web sitesi lansmanı</t>
  </si>
  <si>
    <t>Proje başlangıcı</t>
  </si>
  <si>
    <t>Planitude'dan ücretsiz şablon · planitude.app</t>
  </si>
  <si>
    <t>İYY</t>
  </si>
  <si>
    <t>Görev</t>
  </si>
  <si>
    <t>Başlangıç</t>
  </si>
  <si>
    <t>Süre (iş günü)</t>
  </si>
  <si>
    <t>Bitiş</t>
  </si>
  <si>
    <t>Öncüller</t>
  </si>
  <si>
    <t>% tamamlanma</t>
  </si>
  <si>
    <t>1</t>
  </si>
  <si>
    <t>Keşif</t>
  </si>
  <si>
    <t>1.1</t>
  </si>
  <si>
    <t>Başlangıç toplantısı</t>
  </si>
  <si>
    <t>1.2</t>
  </si>
  <si>
    <t>Hedefler ve gereksinimler</t>
  </si>
  <si>
    <t>1.3</t>
  </si>
  <si>
    <t>Site haritası ve içerik planı</t>
  </si>
  <si>
    <t>2</t>
  </si>
  <si>
    <t>Tasarım</t>
  </si>
  <si>
    <t>2.1</t>
  </si>
  <si>
    <t>Tel kafes tasarımlar</t>
  </si>
  <si>
    <t>2.2</t>
  </si>
  <si>
    <t>Görsel tasarım</t>
  </si>
  <si>
    <t>2.3</t>
  </si>
  <si>
    <t>Tasarım onaylandı</t>
  </si>
  <si>
    <t>3</t>
  </si>
  <si>
    <t>İçerik</t>
  </si>
  <si>
    <t>3.1</t>
  </si>
  <si>
    <t>Metin yazımı</t>
  </si>
  <si>
    <t>3.2</t>
  </si>
  <si>
    <t>Fotoğraf ve medya</t>
  </si>
  <si>
    <t>4</t>
  </si>
  <si>
    <t>Geliştirme</t>
  </si>
  <si>
    <t>4.1</t>
  </si>
  <si>
    <t>Hosting ve CMS kurulumu</t>
  </si>
  <si>
    <t>4.2</t>
  </si>
  <si>
    <t>Ön yüz geliştirme</t>
  </si>
  <si>
    <t>2.3; 4.1</t>
  </si>
  <si>
    <t>4.3</t>
  </si>
  <si>
    <t>İçerik yükleme</t>
  </si>
  <si>
    <t>4.2; 3.1; 3.2</t>
  </si>
  <si>
    <t>4.4</t>
  </si>
  <si>
    <t>SEO ve analitik</t>
  </si>
  <si>
    <t>5</t>
  </si>
  <si>
    <t>Yayına alma</t>
  </si>
  <si>
    <t>5.1</t>
  </si>
  <si>
    <t>Test ve kalite kontrol</t>
  </si>
  <si>
    <t>5.2</t>
  </si>
  <si>
    <t>Düzeltmeler</t>
  </si>
  <si>
    <t>5.3</t>
  </si>
  <si>
    <t>Canlıya geçiş</t>
  </si>
  <si>
    <t>5.2; 4.4</t>
  </si>
  <si>
    <t>5.4</t>
  </si>
  <si>
    <t>Lansman sonrası değerlendirme</t>
  </si>
  <si>
    <t>1. Proje başlangıç tarihini C2 hücresine yazın: plandaki tüm tarihler onunla birlikte kayar.</t>
  </si>
  <si>
    <t>2. D sütunundaki bir süreyi değiştirin: bitiş tarihi ve ona bağlı görevler, cumartesi ve pazar günleri atlanarak yeniden hesaplanır.</t>
  </si>
  <si>
    <t>3. Öncüller sütunu, her satırın bağlı olduğu görevlerin İYY kodlarını listeler (SS = başlangıçtan başlangıca, +10 = iş günü cinsinden gecikme).</t>
  </si>
  <si>
    <t>4. Sağdaki çubukları koşullu biçimlendirme çizer, her hafta için bir sütun: görevler mavi, aşamalar koyu, kilometre taşları altın rengi.</t>
  </si>
  <si>
    <t>5. Bir satır eklediğinizde formülleri üstteki satırdan kopyalayın ve öncüllerine yapılan başvuruları güncelleyin.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</si>
</sst>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tr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tr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</row>
    <row r="5" spans="1:17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7</v>
      </c>
      <c r="E5" s="10">
        <f>MAX(E6,E7,E8)</f>
        <v>46336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3" t="s">
        <v>12</v>
      </c>
      <c r="B6" s="14" t="s">
        <v>13</v>
      </c>
      <c r="C6" s="15">
        <f>WORKDAY($C$2-1,1)</f>
        <v>46328</v>
      </c>
      <c r="D6" s="13">
        <v>1</v>
      </c>
      <c r="E6" s="15">
        <f>WORKDAY(C6,D6-1)</f>
        <v>46328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3" t="s">
        <v>14</v>
      </c>
      <c r="B7" s="14" t="s">
        <v>15</v>
      </c>
      <c r="C7" s="15">
        <f>MAX(WORKDAY($C$2-1,1),WORKDAY(E6,1))</f>
        <v>46329</v>
      </c>
      <c r="D7" s="13">
        <v>3</v>
      </c>
      <c r="E7" s="15">
        <f>WORKDAY(C7,D7-1)</f>
        <v>46331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 t="s">
        <v>16</v>
      </c>
      <c r="B8" s="14" t="s">
        <v>17</v>
      </c>
      <c r="C8" s="15">
        <f>MAX(WORKDAY($C$2-1,1),WORKDAY(E7,1))</f>
        <v>46332</v>
      </c>
      <c r="D8" s="13">
        <v>3</v>
      </c>
      <c r="E8" s="15">
        <f>WORKDAY(C8,D8-1)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8" t="s">
        <v>18</v>
      </c>
      <c r="B9" s="9" t="s">
        <v>19</v>
      </c>
      <c r="C9" s="10">
        <f>MIN(C10,C11,C12)</f>
        <v>46337</v>
      </c>
      <c r="D9" s="8">
        <f>NETWORKDAYS(C9,E9)</f>
        <v>13</v>
      </c>
      <c r="E9" s="10">
        <f>MAX(E10,E11,E12)</f>
        <v>46353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A10" s="13" t="s">
        <v>20</v>
      </c>
      <c r="B10" s="14" t="s">
        <v>21</v>
      </c>
      <c r="C10" s="15">
        <f>MAX(WORKDAY($C$2-1,1),WORKDAY(E8,1))</f>
        <v>46337</v>
      </c>
      <c r="D10" s="13">
        <v>5</v>
      </c>
      <c r="E10" s="15">
        <f>WORKDAY(C10,D10-1)</f>
        <v>46343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A11" s="13" t="s">
        <v>22</v>
      </c>
      <c r="B11" s="14" t="s">
        <v>23</v>
      </c>
      <c r="C11" s="15">
        <f>MAX(WORKDAY($C$2-1,1),WORKDAY(E10,1))</f>
        <v>46344</v>
      </c>
      <c r="D11" s="13">
        <v>8</v>
      </c>
      <c r="E11" s="15">
        <f>WORKDAY(C11,D11-1)</f>
        <v>46353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A12" s="13" t="s">
        <v>24</v>
      </c>
      <c r="B12" s="14" t="s">
        <v>25</v>
      </c>
      <c r="C12" s="15">
        <f>MAX(WORKDAY($C$2-1,1),E11)</f>
        <v>46353</v>
      </c>
      <c r="D12" s="13">
        <v>0</v>
      </c>
      <c r="E12" s="15">
        <f>C12</f>
        <v>46353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8" t="s">
        <v>26</v>
      </c>
      <c r="B13" s="9" t="s">
        <v>27</v>
      </c>
      <c r="C13" s="10">
        <f>MIN(C14,C15)</f>
        <v>46337</v>
      </c>
      <c r="D13" s="8">
        <f>NETWORKDAYS(C13,E13)</f>
        <v>8</v>
      </c>
      <c r="E13" s="10">
        <f>MAX(E14,E15)</f>
        <v>46346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A14" s="13" t="s">
        <v>28</v>
      </c>
      <c r="B14" s="14" t="s">
        <v>29</v>
      </c>
      <c r="C14" s="15">
        <f>MAX(WORKDAY($C$2-1,1),WORKDAY(E8,1))</f>
        <v>46337</v>
      </c>
      <c r="D14" s="13">
        <v>8</v>
      </c>
      <c r="E14" s="15">
        <f>WORKDAY(C14,D14-1)</f>
        <v>46346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A15" s="13" t="s">
        <v>30</v>
      </c>
      <c r="B15" s="14" t="s">
        <v>31</v>
      </c>
      <c r="C15" s="15">
        <f>MAX(WORKDAY($C$2-1,1),WORKDAY(E8,1))</f>
        <v>46337</v>
      </c>
      <c r="D15" s="13">
        <v>5</v>
      </c>
      <c r="E15" s="15">
        <f>WORKDAY(C15,D15-1)</f>
        <v>46343</v>
      </c>
      <c r="F15" s="13" t="s">
        <v>16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A16" s="8" t="s">
        <v>32</v>
      </c>
      <c r="B16" s="9" t="s">
        <v>33</v>
      </c>
      <c r="C16" s="10">
        <f>MIN(C17,C18,C19,C20)</f>
        <v>46332</v>
      </c>
      <c r="D16" s="8">
        <f>NETWORKDAYS(C16,E16)</f>
        <v>32</v>
      </c>
      <c r="E16" s="10">
        <f>MAX(E17,E18,E19,E20)</f>
        <v>46377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13" t="s">
        <v>34</v>
      </c>
      <c r="B17" s="14" t="s">
        <v>35</v>
      </c>
      <c r="C17" s="15">
        <f>MAX(WORKDAY($C$2-1,1),WORKDAY(E7,1))</f>
        <v>46332</v>
      </c>
      <c r="D17" s="13">
        <v>3</v>
      </c>
      <c r="E17" s="15">
        <f>WORKDAY(C17,D17-1)</f>
        <v>46336</v>
      </c>
      <c r="F17" s="13" t="s">
        <v>14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3" t="s">
        <v>36</v>
      </c>
      <c r="B18" s="14" t="s">
        <v>37</v>
      </c>
      <c r="C18" s="15">
        <f>MAX(WORKDAY($C$2-1,1),WORKDAY(E12,1),WORKDAY(E17,1))</f>
        <v>46356</v>
      </c>
      <c r="D18" s="13">
        <v>10</v>
      </c>
      <c r="E18" s="15">
        <f>WORKDAY(C18,D18-1)</f>
        <v>46367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25">
      <c r="A19" s="13" t="s">
        <v>39</v>
      </c>
      <c r="B19" s="14" t="s">
        <v>40</v>
      </c>
      <c r="C19" s="15">
        <f>MAX(WORKDAY($C$2-1,1),WORKDAY(E18,1),WORKDAY(E14,1),WORKDAY(E15,1))</f>
        <v>46370</v>
      </c>
      <c r="D19" s="13">
        <v>4</v>
      </c>
      <c r="E19" s="15">
        <f>WORKDAY(C19,D19-1)</f>
        <v>46373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A20" s="13" t="s">
        <v>42</v>
      </c>
      <c r="B20" s="14" t="s">
        <v>43</v>
      </c>
      <c r="C20" s="15">
        <f>MAX(WORKDAY($C$2-1,1),WORKDAY(E19,1))</f>
        <v>46374</v>
      </c>
      <c r="D20" s="13">
        <v>2</v>
      </c>
      <c r="E20" s="15">
        <f>WORKDAY(C20,D20-1)</f>
        <v>46377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8" t="s">
        <v>44</v>
      </c>
      <c r="B21" s="9" t="s">
        <v>45</v>
      </c>
      <c r="C21" s="10">
        <f>MIN(C22,C23,C24,C25)</f>
        <v>46374</v>
      </c>
      <c r="D21" s="8">
        <f>NETWORKDAYS(C21,E21)</f>
        <v>9</v>
      </c>
      <c r="E21" s="10">
        <f>MAX(E22,E23,E24,E25)</f>
        <v>46386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1:17" x14ac:dyDescent="0.25">
      <c r="A22" s="13" t="s">
        <v>46</v>
      </c>
      <c r="B22" s="14" t="s">
        <v>47</v>
      </c>
      <c r="C22" s="15">
        <f>MAX(WORKDAY($C$2-1,1),WORKDAY(E19,1))</f>
        <v>46374</v>
      </c>
      <c r="D22" s="13">
        <v>4</v>
      </c>
      <c r="E22" s="15">
        <f>WORKDAY(C22,D22-1)</f>
        <v>46379</v>
      </c>
      <c r="F22" s="13" t="s">
        <v>39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x14ac:dyDescent="0.25">
      <c r="A23" s="13" t="s">
        <v>48</v>
      </c>
      <c r="B23" s="14" t="s">
        <v>49</v>
      </c>
      <c r="C23" s="15">
        <f>MAX(WORKDAY($C$2-1,1),WORKDAY(E22,1))</f>
        <v>46380</v>
      </c>
      <c r="D23" s="13">
        <v>3</v>
      </c>
      <c r="E23" s="15">
        <f>WORKDAY(C23,D23-1)</f>
        <v>46384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x14ac:dyDescent="0.25">
      <c r="A24" s="13" t="s">
        <v>50</v>
      </c>
      <c r="B24" s="14" t="s">
        <v>51</v>
      </c>
      <c r="C24" s="15">
        <f>MAX(WORKDAY($C$2-1,1),E23,E20)</f>
        <v>46384</v>
      </c>
      <c r="D24" s="13">
        <v>0</v>
      </c>
      <c r="E24" s="15">
        <f>C24</f>
        <v>46384</v>
      </c>
      <c r="F24" s="13" t="s">
        <v>52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x14ac:dyDescent="0.25">
      <c r="A25" s="13" t="s">
        <v>53</v>
      </c>
      <c r="B25" s="14" t="s">
        <v>54</v>
      </c>
      <c r="C25" s="15">
        <f>MAX(WORKDAY($C$2-1,1),WORKDAY(E24,1))</f>
        <v>46385</v>
      </c>
      <c r="D25" s="13">
        <v>2</v>
      </c>
      <c r="E25" s="15">
        <f>WORKDAY(C25,D25-1)</f>
        <v>46386</v>
      </c>
      <c r="F25" s="13" t="s">
        <v>50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</row>
  </sheetData>
  <mergeCells count="2">
    <mergeCell ref="A1:G1"/>
    <mergeCell ref="A3:G3"/>
  </mergeCells>
  <conditionalFormatting sqref="H5:Q25">
    <cfRule type="expression" dxfId="0" priority="1">
      <formula>AND($D5=0,$C5&gt;=H$4,$C5&lt;H$4+7)</formula>
    </cfRule>
  </conditionalFormatting>
  <conditionalFormatting sqref="H5:Q5">
    <cfRule type="expression" dxfId="1" priority="2">
      <formula>AND($C5&lt;=H$4+4,$E5&gt;=H$4)</formula>
    </cfRule>
  </conditionalFormatting>
  <conditionalFormatting sqref="H9:Q9">
    <cfRule type="expression" dxfId="2" priority="2">
      <formula>AND($C9&lt;=H$4+4,$E9&gt;=H$4)</formula>
    </cfRule>
  </conditionalFormatting>
  <conditionalFormatting sqref="H13:Q13">
    <cfRule type="expression" dxfId="3" priority="2">
      <formula>AND($C13&lt;=H$4+4,$E13&gt;=H$4)</formula>
    </cfRule>
  </conditionalFormatting>
  <conditionalFormatting sqref="H16:Q16">
    <cfRule type="expression" dxfId="4" priority="2">
      <formula>AND($C16&lt;=H$4+4,$E16&gt;=H$4)</formula>
    </cfRule>
  </conditionalFormatting>
  <conditionalFormatting sqref="H21:Q21">
    <cfRule type="expression" dxfId="5" priority="2">
      <formula>AND($C21&lt;=H$4+4,$E21&gt;=H$4)</formula>
    </cfRule>
  </conditionalFormatting>
  <conditionalFormatting sqref="H5:Q25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55</v>
      </c>
    </row>
    <row r="4" spans="1:1" x14ac:dyDescent="0.25">
      <c r="A4" s="18" t="s">
        <v>56</v>
      </c>
    </row>
    <row r="5" spans="1:1" x14ac:dyDescent="0.25">
      <c r="A5" s="18" t="s">
        <v>57</v>
      </c>
    </row>
    <row r="6" spans="1:1" x14ac:dyDescent="0.25">
      <c r="A6" s="18" t="s">
        <v>58</v>
      </c>
    </row>
    <row r="7" spans="1:1" x14ac:dyDescent="0.25">
      <c r="A7" s="18" t="s">
        <v>59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Talimatlar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Web sitesi lansmanı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